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4370" windowHeight="11160"/>
  </bookViews>
  <sheets>
    <sheet name="Arkusz1" sheetId="1" r:id="rId1"/>
  </sheets>
  <definedNames>
    <definedName name="_xlnm.Print_Area" localSheetId="0">Arkusz1!$A$1:$L$54</definedName>
  </definedNames>
  <calcPr calcId="145621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H24" l="1"/>
  <c r="I24" s="1"/>
  <c r="L24"/>
  <c r="L11"/>
  <c r="L12"/>
  <c r="L13"/>
  <c r="L14"/>
  <c r="L15"/>
  <c r="H11"/>
  <c r="I11" s="1"/>
  <c r="K11" s="1"/>
  <c r="H12"/>
  <c r="I12" s="1"/>
  <c r="K12" s="1"/>
  <c r="H13"/>
  <c r="I13" s="1"/>
  <c r="J13" s="1"/>
  <c r="H14"/>
  <c r="I14" s="1"/>
  <c r="K14" s="1"/>
  <c r="H15"/>
  <c r="I15" s="1"/>
  <c r="K15" s="1"/>
  <c r="H5"/>
  <c r="I5" s="1"/>
  <c r="L5"/>
  <c r="H6"/>
  <c r="I6" s="1"/>
  <c r="L6"/>
  <c r="H7"/>
  <c r="I7" s="1"/>
  <c r="L7"/>
  <c r="H8"/>
  <c r="I8" s="1"/>
  <c r="K8" s="1"/>
  <c r="L8"/>
  <c r="H9"/>
  <c r="I9" s="1"/>
  <c r="J9" s="1"/>
  <c r="L9"/>
  <c r="H10"/>
  <c r="I10" s="1"/>
  <c r="K10" s="1"/>
  <c r="L10"/>
  <c r="J24" l="1"/>
  <c r="K24"/>
  <c r="J15"/>
  <c r="J14"/>
  <c r="K13"/>
  <c r="J12"/>
  <c r="J11"/>
  <c r="K6"/>
  <c r="J6"/>
  <c r="J7"/>
  <c r="K7"/>
  <c r="J5"/>
  <c r="K5"/>
  <c r="J8"/>
  <c r="K9"/>
  <c r="J10"/>
  <c r="H16"/>
  <c r="I16" s="1"/>
  <c r="K16" s="1"/>
  <c r="L16"/>
  <c r="H17"/>
  <c r="I17" s="1"/>
  <c r="K17" s="1"/>
  <c r="L17"/>
  <c r="H18"/>
  <c r="I18" s="1"/>
  <c r="K18" s="1"/>
  <c r="L18"/>
  <c r="H19"/>
  <c r="I19" s="1"/>
  <c r="K19" s="1"/>
  <c r="L19"/>
  <c r="H20"/>
  <c r="I20" s="1"/>
  <c r="K20" s="1"/>
  <c r="L20"/>
  <c r="H21"/>
  <c r="I21" s="1"/>
  <c r="K21" s="1"/>
  <c r="L21"/>
  <c r="H22"/>
  <c r="I22" s="1"/>
  <c r="K22" s="1"/>
  <c r="L22"/>
  <c r="H23"/>
  <c r="I23" s="1"/>
  <c r="K23" s="1"/>
  <c r="L23"/>
  <c r="H25"/>
  <c r="I25" s="1"/>
  <c r="K25" s="1"/>
  <c r="L25"/>
  <c r="H26"/>
  <c r="I26" s="1"/>
  <c r="K26" s="1"/>
  <c r="L26"/>
  <c r="H27"/>
  <c r="I27" s="1"/>
  <c r="K27" s="1"/>
  <c r="L27"/>
  <c r="I28" l="1"/>
  <c r="J27"/>
  <c r="J25"/>
  <c r="J21"/>
  <c r="J19"/>
  <c r="J18"/>
  <c r="J16"/>
  <c r="J26"/>
  <c r="J23"/>
  <c r="J22"/>
  <c r="J20"/>
  <c r="J17"/>
  <c r="J28" l="1"/>
  <c r="K28" s="1"/>
</calcChain>
</file>

<file path=xl/sharedStrings.xml><?xml version="1.0" encoding="utf-8"?>
<sst xmlns="http://schemas.openxmlformats.org/spreadsheetml/2006/main" count="58" uniqueCount="57">
  <si>
    <t>Typ drukarki</t>
  </si>
  <si>
    <t>l.p.</t>
  </si>
  <si>
    <t xml:space="preserve">Zamawiana ilość stron wydruku </t>
  </si>
  <si>
    <t>cena za 1 stronę wydruku netto gr</t>
  </si>
  <si>
    <t>całkowity koszt wydruku netto zł</t>
  </si>
  <si>
    <t>Producent</t>
  </si>
  <si>
    <t>FORMULARZ ASORTYMENTOWO-CENOWY</t>
  </si>
  <si>
    <t>Brother HL-4150CDN (BLACK)</t>
  </si>
  <si>
    <t>Brother HL-4150CDN (CYAN)</t>
  </si>
  <si>
    <t>Brother HL-4150CDN (MAGENTA)</t>
  </si>
  <si>
    <t>Brother HL-4150CDN (YELLOW)</t>
  </si>
  <si>
    <t>Brother MFC-8950DW</t>
  </si>
  <si>
    <t>HP LJ 1000</t>
  </si>
  <si>
    <t>HP LJ 1320</t>
  </si>
  <si>
    <t>HP LJ P1005</t>
  </si>
  <si>
    <t>HP LJ P1102</t>
  </si>
  <si>
    <t>HP LJ P1606DN</t>
  </si>
  <si>
    <t>Epson Aculaser M2300</t>
  </si>
  <si>
    <t>SUMA</t>
  </si>
  <si>
    <t>całkowity koszt wydruku brutto zł</t>
  </si>
  <si>
    <t>UWAGA:</t>
  </si>
  <si>
    <t>            - ISO/IEC 19752 dla wkładów z tonerem do monochromatycznych drukarek laserowych,</t>
  </si>
  <si>
    <t>            - ISO/IEC 19798 dla wkładów z tonerem do kolorowych drukarek laserowych,</t>
  </si>
  <si>
    <t>            - ISO/IEC 24711 oraz 24712 dla wkładów do drukarek atramentowych,</t>
  </si>
  <si>
    <t>- ISO 9001:2008 i ISO 14001:2004 oraz PN 18001:2004</t>
  </si>
  <si>
    <t>(do oferty należy dołączyć odpowiednie certyfikaty)</t>
  </si>
  <si>
    <t>Wydajność tonera wykonawca podaje w kolumnie 6, tonery muszą spełniać normy:</t>
  </si>
  <si>
    <t>cena za 1 strone wydruku (kolumna 8=7*100/6), jest to iloraz kolumn 7 i 6 w przeliczeniu na grosze z gokładnościa do 4 miejsc po przecinku, zaokrąglona w górę .</t>
  </si>
  <si>
    <t>całkowity koszt wydruku netto (kolumna 9=5*8/100) jest to iloczyn ilości stron wydruku kolumna 5 i ceny jednostkowej za stronę kolumna 8 w przeliczeniu na zł z dokładnościa do 2 miejsc po przecinku.</t>
  </si>
  <si>
    <t>Załącznik nr 2 do Zaproszenia do składania ofert</t>
  </si>
  <si>
    <t>SPOSÓB OBLICZENIA CENY</t>
  </si>
  <si>
    <t>…………………………………….</t>
  </si>
  <si>
    <t xml:space="preserve">    data i podpis wykonawcy</t>
  </si>
  <si>
    <t>podatek VAT</t>
  </si>
  <si>
    <t>ilość tonerów (kolumna 12=5/6) jest to iloraz zamawianej ilości stron wydruku (kolumna 5) i wydajności tonera wg normy (kolumna 6) z dokładnoscia do 2 miejsc po przecinku.</t>
  </si>
  <si>
    <t xml:space="preserve">Wartość zamówienia jest to całkowity koszt (netto - kolumna 9 i brutto - kolumna 11), wydruku stron, których ilość została podana przez Zamawiajacego w kolumnie 5. </t>
  </si>
  <si>
    <t>podatek VAT (kolumna  10=9*23%)</t>
  </si>
  <si>
    <t>całkowity koszt wydruku brutto (kolumna 11=9+10) jest to wartość netto powiekszona o 23% podatku VAT.</t>
  </si>
  <si>
    <t>Ze złozonych dokumentów musi jednoznacznie wynikać, których pozycji asortymentowych dany dokument dotyczy. Należy oznaczyć na dokumencie nr pozycji której dotyczy oraz zachować kolejność asortymentu.</t>
  </si>
  <si>
    <t>(do oferty należy dołączyć raporty z testów wydane przez producenta materiału eksploatacyjnego potwierdzające spełnianie w/w norm)</t>
  </si>
  <si>
    <r>
      <t xml:space="preserve">Zamawiajacy dopuszcza materiały eksploatacyjne refabrykowane (remanufakturowane). Jako materiały refabrykowane  </t>
    </r>
    <r>
      <rPr>
        <sz val="11"/>
        <rFont val="Arial Narrow"/>
        <family val="2"/>
        <charset val="238"/>
      </rPr>
      <t xml:space="preserve">Zamawiający uważa materiały w nowych opakowaniach fabrycznych, do produkcji których użyto części pochodzące ze zużytych oryginalnych materiałów zużywalnych oraz pozostałe części nowe tj. takie w których nastąpiła wymiana zużytych elementów mechanicznych na nowe (głowice drukujące w cartridżach do drukarek atramentowych, bębny optyczne w tonerach, listwy czyszczące, listwy rozprowadzające itp.); nie będzie uznany za refabrykowany materiał, który polega jedynie na wyczyszczeniu i powtórnemu napełnieniu. Produkty refabrykowane wytwarzane są z materiałów wtórnie przetworzonych, w których wszystkie zużyte elementy zastępowane są nowymi. Zamawiający dopuszcza materiały refabrykowane, w których do produkcji użyto powtórnie jedynie oryginalnej kasety. Ponownie użyte materiały muszą być poddane sprawdzeniu, a technologia produkcji refabrykowanych tonerów  musi zapewniać dopuszczenie jedynie całkowicie sprawnych, bez mikrouszkodzeń, części. </t>
    </r>
  </si>
  <si>
    <t>Brother DCP-7065DN, HL-2240D, MFC-7460DN</t>
  </si>
  <si>
    <t>Brother MFC-8370DN</t>
  </si>
  <si>
    <t>HP LJ 1018, 1020</t>
  </si>
  <si>
    <t>HP LJ P2055DN</t>
  </si>
  <si>
    <t>OKI MB480</t>
  </si>
  <si>
    <t>BĘBEN Brother HL-4150CDN</t>
  </si>
  <si>
    <t>BĘBEN Brother DCP-7065DN, HL-2240D, MFC-7460DN</t>
  </si>
  <si>
    <t>BĘBEN Brother MFC-8370DN</t>
  </si>
  <si>
    <t>BĘBEN Brother MFC-8950DW</t>
  </si>
  <si>
    <t>symbol tonera/bębna</t>
  </si>
  <si>
    <t>Wydajność tonera/bębna wg normy</t>
  </si>
  <si>
    <t>cena jednostkowa netto zł</t>
  </si>
  <si>
    <t>ilość tonerów/
bębnów</t>
  </si>
  <si>
    <t>BĘBEN OKI MB480</t>
  </si>
  <si>
    <t>Brother DCP-L2540DN</t>
  </si>
  <si>
    <t>BĘBEN Brother DCP-L2540DN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</si>
</sst>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FF0000"/>
      <name val="Calibri"/>
      <family val="2"/>
      <charset val="238"/>
    </font>
    <font>
      <u/>
      <sz val="10"/>
      <color rgb="FFFF000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10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u/>
      <sz val="10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0" borderId="0" xfId="0" applyProtection="1"/>
    <xf numFmtId="0" fontId="5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horizontal="right"/>
    </xf>
    <xf numFmtId="2" fontId="0" fillId="2" borderId="1" xfId="0" applyNumberFormat="1" applyFill="1" applyBorder="1" applyProtection="1"/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7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5" fillId="3" borderId="1" xfId="1" applyFont="1" applyFill="1" applyBorder="1" applyAlignment="1" applyProtection="1">
      <alignment vertical="center" wrapText="1"/>
    </xf>
    <xf numFmtId="164" fontId="0" fillId="3" borderId="1" xfId="0" applyNumberFormat="1" applyFill="1" applyBorder="1" applyAlignment="1" applyProtection="1">
      <alignment horizontal="right"/>
    </xf>
    <xf numFmtId="2" fontId="0" fillId="3" borderId="1" xfId="0" applyNumberFormat="1" applyFill="1" applyBorder="1" applyProtection="1"/>
    <xf numFmtId="3" fontId="1" fillId="2" borderId="1" xfId="0" applyNumberFormat="1" applyFont="1" applyFill="1" applyBorder="1" applyProtection="1"/>
    <xf numFmtId="3" fontId="18" fillId="3" borderId="1" xfId="1" applyNumberFormat="1" applyFont="1" applyFill="1" applyBorder="1" applyAlignment="1" applyProtection="1">
      <alignment vertical="center" wrapText="1"/>
    </xf>
    <xf numFmtId="3" fontId="1" fillId="3" borderId="1" xfId="0" applyNumberFormat="1" applyFont="1" applyFill="1" applyBorder="1" applyProtection="1"/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</cellXfs>
  <cellStyles count="2">
    <cellStyle name="Normalny" xfId="0" builtinId="0"/>
    <cellStyle name="Normalny_Arkusz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>
      <selection activeCell="Q3" sqref="Q3"/>
    </sheetView>
  </sheetViews>
  <sheetFormatPr defaultRowHeight="14.25"/>
  <cols>
    <col min="1" max="1" width="4" style="1" customWidth="1"/>
    <col min="2" max="2" width="42.75" style="1" customWidth="1"/>
    <col min="3" max="3" width="10" style="1" customWidth="1"/>
    <col min="4" max="4" width="10.75" style="1" customWidth="1"/>
    <col min="5" max="5" width="9" style="1"/>
    <col min="6" max="6" width="10.75" style="1" customWidth="1"/>
    <col min="7" max="7" width="11.625" style="1" customWidth="1"/>
    <col min="8" max="16384" width="9" style="1"/>
  </cols>
  <sheetData>
    <row r="1" spans="1:12" ht="33.75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>
      <c r="B2" s="1" t="s">
        <v>29</v>
      </c>
    </row>
    <row r="3" spans="1:12" s="3" customFormat="1" ht="48">
      <c r="A3" s="2" t="s">
        <v>1</v>
      </c>
      <c r="B3" s="2" t="s">
        <v>0</v>
      </c>
      <c r="C3" s="2" t="s">
        <v>50</v>
      </c>
      <c r="D3" s="2" t="s">
        <v>5</v>
      </c>
      <c r="E3" s="2" t="s">
        <v>2</v>
      </c>
      <c r="F3" s="2" t="s">
        <v>51</v>
      </c>
      <c r="G3" s="2" t="s">
        <v>52</v>
      </c>
      <c r="H3" s="2" t="s">
        <v>3</v>
      </c>
      <c r="I3" s="2" t="s">
        <v>4</v>
      </c>
      <c r="J3" s="2" t="s">
        <v>33</v>
      </c>
      <c r="K3" s="2" t="s">
        <v>19</v>
      </c>
      <c r="L3" s="2" t="s">
        <v>53</v>
      </c>
    </row>
    <row r="4" spans="1:12" s="5" customFormat="1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s="5" customFormat="1" ht="15" customHeight="1">
      <c r="A5" s="7">
        <v>1</v>
      </c>
      <c r="B5" s="10" t="s">
        <v>7</v>
      </c>
      <c r="C5" s="4"/>
      <c r="D5" s="4"/>
      <c r="E5" s="32">
        <v>10500</v>
      </c>
      <c r="F5" s="4"/>
      <c r="G5" s="35"/>
      <c r="H5" s="11" t="str">
        <f t="shared" ref="H5:H9" si="0">IF(F5&gt;0,ROUNDUP(G5*100/F5,4),"0")</f>
        <v>0</v>
      </c>
      <c r="I5" s="12">
        <f t="shared" ref="I5:I9" si="1">E5*H5/100</f>
        <v>0</v>
      </c>
      <c r="J5" s="12">
        <f t="shared" ref="J5:J9" si="2">I5*23%</f>
        <v>0</v>
      </c>
      <c r="K5" s="12">
        <f t="shared" ref="K5:K9" si="3">I5*1.23</f>
        <v>0</v>
      </c>
      <c r="L5" s="12">
        <f t="shared" ref="L5:L9" si="4">IF(F5&gt;0,E5/F5,0)</f>
        <v>0</v>
      </c>
    </row>
    <row r="6" spans="1:12" s="5" customFormat="1" ht="15" customHeight="1">
      <c r="A6" s="7">
        <f>A5+1</f>
        <v>2</v>
      </c>
      <c r="B6" s="10" t="s">
        <v>8</v>
      </c>
      <c r="C6" s="4"/>
      <c r="D6" s="4"/>
      <c r="E6" s="32">
        <v>7000</v>
      </c>
      <c r="F6" s="4"/>
      <c r="G6" s="35"/>
      <c r="H6" s="11" t="str">
        <f t="shared" si="0"/>
        <v>0</v>
      </c>
      <c r="I6" s="12">
        <f t="shared" si="1"/>
        <v>0</v>
      </c>
      <c r="J6" s="12">
        <f t="shared" si="2"/>
        <v>0</v>
      </c>
      <c r="K6" s="12">
        <f t="shared" si="3"/>
        <v>0</v>
      </c>
      <c r="L6" s="12">
        <f t="shared" si="4"/>
        <v>0</v>
      </c>
    </row>
    <row r="7" spans="1:12" s="5" customFormat="1" ht="15" customHeight="1">
      <c r="A7" s="7">
        <f t="shared" ref="A7:A27" si="5">A6+1</f>
        <v>3</v>
      </c>
      <c r="B7" s="10" t="s">
        <v>9</v>
      </c>
      <c r="C7" s="4"/>
      <c r="D7" s="4"/>
      <c r="E7" s="32">
        <v>7000</v>
      </c>
      <c r="F7" s="4"/>
      <c r="G7" s="35"/>
      <c r="H7" s="11" t="str">
        <f t="shared" si="0"/>
        <v>0</v>
      </c>
      <c r="I7" s="12">
        <f t="shared" si="1"/>
        <v>0</v>
      </c>
      <c r="J7" s="12">
        <f t="shared" si="2"/>
        <v>0</v>
      </c>
      <c r="K7" s="12">
        <f t="shared" si="3"/>
        <v>0</v>
      </c>
      <c r="L7" s="12">
        <f t="shared" si="4"/>
        <v>0</v>
      </c>
    </row>
    <row r="8" spans="1:12" s="5" customFormat="1" ht="15" customHeight="1">
      <c r="A8" s="7">
        <f t="shared" si="5"/>
        <v>4</v>
      </c>
      <c r="B8" s="10" t="s">
        <v>10</v>
      </c>
      <c r="C8" s="4"/>
      <c r="D8" s="4"/>
      <c r="E8" s="32">
        <v>7000</v>
      </c>
      <c r="F8" s="4"/>
      <c r="G8" s="35"/>
      <c r="H8" s="11" t="str">
        <f t="shared" si="0"/>
        <v>0</v>
      </c>
      <c r="I8" s="12">
        <f t="shared" si="1"/>
        <v>0</v>
      </c>
      <c r="J8" s="12">
        <f t="shared" si="2"/>
        <v>0</v>
      </c>
      <c r="K8" s="12">
        <f t="shared" si="3"/>
        <v>0</v>
      </c>
      <c r="L8" s="12">
        <f t="shared" si="4"/>
        <v>0</v>
      </c>
    </row>
    <row r="9" spans="1:12" s="5" customFormat="1" ht="15" customHeight="1">
      <c r="A9" s="7">
        <f t="shared" si="5"/>
        <v>5</v>
      </c>
      <c r="B9" s="29" t="s">
        <v>46</v>
      </c>
      <c r="C9" s="4"/>
      <c r="D9" s="4"/>
      <c r="E9" s="33">
        <v>50000</v>
      </c>
      <c r="F9" s="4"/>
      <c r="G9" s="35"/>
      <c r="H9" s="30" t="str">
        <f t="shared" si="0"/>
        <v>0</v>
      </c>
      <c r="I9" s="31">
        <f t="shared" si="1"/>
        <v>0</v>
      </c>
      <c r="J9" s="31">
        <f t="shared" si="2"/>
        <v>0</v>
      </c>
      <c r="K9" s="31">
        <f t="shared" si="3"/>
        <v>0</v>
      </c>
      <c r="L9" s="31">
        <f t="shared" si="4"/>
        <v>0</v>
      </c>
    </row>
    <row r="10" spans="1:12" ht="15" customHeight="1">
      <c r="A10" s="7">
        <f t="shared" si="5"/>
        <v>6</v>
      </c>
      <c r="B10" s="9" t="s">
        <v>41</v>
      </c>
      <c r="C10" s="6"/>
      <c r="D10" s="6"/>
      <c r="E10" s="32">
        <v>182000</v>
      </c>
      <c r="F10" s="4"/>
      <c r="G10" s="35"/>
      <c r="H10" s="11" t="str">
        <f>IF(F10&gt;0,ROUNDUP(G10*100/F10,4),"0")</f>
        <v>0</v>
      </c>
      <c r="I10" s="12">
        <f>E10*H10/100</f>
        <v>0</v>
      </c>
      <c r="J10" s="12">
        <f>I10*23%</f>
        <v>0</v>
      </c>
      <c r="K10" s="12">
        <f>I10*1.23</f>
        <v>0</v>
      </c>
      <c r="L10" s="12">
        <f>IF(F10&gt;0,E10/F10,0)</f>
        <v>0</v>
      </c>
    </row>
    <row r="11" spans="1:12" ht="15" customHeight="1">
      <c r="A11" s="7">
        <f t="shared" si="5"/>
        <v>7</v>
      </c>
      <c r="B11" s="29" t="s">
        <v>47</v>
      </c>
      <c r="C11" s="6"/>
      <c r="D11" s="6"/>
      <c r="E11" s="33">
        <v>180000</v>
      </c>
      <c r="F11" s="4"/>
      <c r="G11" s="35"/>
      <c r="H11" s="30" t="str">
        <f t="shared" ref="H11:H15" si="6">IF(F11&gt;0,ROUNDUP(G11*100/F11,4),"0")</f>
        <v>0</v>
      </c>
      <c r="I11" s="31">
        <f t="shared" ref="I11:I15" si="7">E11*H11/100</f>
        <v>0</v>
      </c>
      <c r="J11" s="31">
        <f t="shared" ref="J11:J15" si="8">I11*23%</f>
        <v>0</v>
      </c>
      <c r="K11" s="31">
        <f t="shared" ref="K11:K15" si="9">I11*1.23</f>
        <v>0</v>
      </c>
      <c r="L11" s="31">
        <f t="shared" ref="L11:L15" si="10">IF(F11&gt;0,E11/F11,0)</f>
        <v>0</v>
      </c>
    </row>
    <row r="12" spans="1:12" ht="15">
      <c r="A12" s="7">
        <f t="shared" si="5"/>
        <v>8</v>
      </c>
      <c r="B12" s="10" t="s">
        <v>42</v>
      </c>
      <c r="C12" s="6"/>
      <c r="D12" s="6"/>
      <c r="E12" s="32">
        <v>24000</v>
      </c>
      <c r="F12" s="4"/>
      <c r="G12" s="35"/>
      <c r="H12" s="11" t="str">
        <f t="shared" si="6"/>
        <v>0</v>
      </c>
      <c r="I12" s="12">
        <f t="shared" si="7"/>
        <v>0</v>
      </c>
      <c r="J12" s="12">
        <f t="shared" si="8"/>
        <v>0</v>
      </c>
      <c r="K12" s="12">
        <f t="shared" si="9"/>
        <v>0</v>
      </c>
      <c r="L12" s="12">
        <f t="shared" si="10"/>
        <v>0</v>
      </c>
    </row>
    <row r="13" spans="1:12" ht="15">
      <c r="A13" s="7">
        <f t="shared" si="5"/>
        <v>9</v>
      </c>
      <c r="B13" s="29" t="s">
        <v>48</v>
      </c>
      <c r="C13" s="6"/>
      <c r="D13" s="6"/>
      <c r="E13" s="33">
        <v>25000</v>
      </c>
      <c r="F13" s="4"/>
      <c r="G13" s="35"/>
      <c r="H13" s="30" t="str">
        <f t="shared" si="6"/>
        <v>0</v>
      </c>
      <c r="I13" s="31">
        <f t="shared" si="7"/>
        <v>0</v>
      </c>
      <c r="J13" s="31">
        <f t="shared" si="8"/>
        <v>0</v>
      </c>
      <c r="K13" s="31">
        <f t="shared" si="9"/>
        <v>0</v>
      </c>
      <c r="L13" s="31">
        <f t="shared" si="10"/>
        <v>0</v>
      </c>
    </row>
    <row r="14" spans="1:12" ht="15">
      <c r="A14" s="7">
        <f t="shared" si="5"/>
        <v>10</v>
      </c>
      <c r="B14" s="10" t="s">
        <v>11</v>
      </c>
      <c r="C14" s="6"/>
      <c r="D14" s="6"/>
      <c r="E14" s="32">
        <v>24000</v>
      </c>
      <c r="F14" s="4"/>
      <c r="G14" s="35"/>
      <c r="H14" s="11" t="str">
        <f t="shared" si="6"/>
        <v>0</v>
      </c>
      <c r="I14" s="12">
        <f t="shared" si="7"/>
        <v>0</v>
      </c>
      <c r="J14" s="12">
        <f t="shared" si="8"/>
        <v>0</v>
      </c>
      <c r="K14" s="12">
        <f t="shared" si="9"/>
        <v>0</v>
      </c>
      <c r="L14" s="12">
        <f t="shared" si="10"/>
        <v>0</v>
      </c>
    </row>
    <row r="15" spans="1:12" ht="15">
      <c r="A15" s="7">
        <f t="shared" si="5"/>
        <v>11</v>
      </c>
      <c r="B15" s="29" t="s">
        <v>49</v>
      </c>
      <c r="C15" s="6"/>
      <c r="D15" s="6"/>
      <c r="E15" s="33">
        <v>30000</v>
      </c>
      <c r="F15" s="4"/>
      <c r="G15" s="35"/>
      <c r="H15" s="30" t="str">
        <f t="shared" si="6"/>
        <v>0</v>
      </c>
      <c r="I15" s="31">
        <f t="shared" si="7"/>
        <v>0</v>
      </c>
      <c r="J15" s="31">
        <f t="shared" si="8"/>
        <v>0</v>
      </c>
      <c r="K15" s="31">
        <f t="shared" si="9"/>
        <v>0</v>
      </c>
      <c r="L15" s="31">
        <f t="shared" si="10"/>
        <v>0</v>
      </c>
    </row>
    <row r="16" spans="1:12" ht="15">
      <c r="A16" s="7">
        <f t="shared" si="5"/>
        <v>12</v>
      </c>
      <c r="B16" s="10" t="s">
        <v>12</v>
      </c>
      <c r="C16" s="6"/>
      <c r="D16" s="6"/>
      <c r="E16" s="32">
        <v>5000</v>
      </c>
      <c r="F16" s="4"/>
      <c r="G16" s="35"/>
      <c r="H16" s="11" t="str">
        <f t="shared" ref="H16:H27" si="11">IF(F16&gt;0,ROUNDUP(G16*100/F16,4),"0")</f>
        <v>0</v>
      </c>
      <c r="I16" s="12">
        <f t="shared" ref="I16:I27" si="12">E16*H16/100</f>
        <v>0</v>
      </c>
      <c r="J16" s="12">
        <f t="shared" ref="J16:J27" si="13">I16*23%</f>
        <v>0</v>
      </c>
      <c r="K16" s="12">
        <f t="shared" ref="K16:K27" si="14">I16*1.23</f>
        <v>0</v>
      </c>
      <c r="L16" s="12">
        <f t="shared" ref="L16:L27" si="15">IF(F16&gt;0,E16/F16,0)</f>
        <v>0</v>
      </c>
    </row>
    <row r="17" spans="1:12" ht="15">
      <c r="A17" s="7">
        <f t="shared" si="5"/>
        <v>13</v>
      </c>
      <c r="B17" s="10" t="s">
        <v>43</v>
      </c>
      <c r="C17" s="6"/>
      <c r="D17" s="6"/>
      <c r="E17" s="32">
        <v>40000</v>
      </c>
      <c r="F17" s="4"/>
      <c r="G17" s="35"/>
      <c r="H17" s="11" t="str">
        <f t="shared" si="11"/>
        <v>0</v>
      </c>
      <c r="I17" s="12">
        <f t="shared" si="12"/>
        <v>0</v>
      </c>
      <c r="J17" s="12">
        <f t="shared" si="13"/>
        <v>0</v>
      </c>
      <c r="K17" s="12">
        <f t="shared" si="14"/>
        <v>0</v>
      </c>
      <c r="L17" s="12">
        <f t="shared" si="15"/>
        <v>0</v>
      </c>
    </row>
    <row r="18" spans="1:12" ht="15">
      <c r="A18" s="7">
        <f t="shared" si="5"/>
        <v>14</v>
      </c>
      <c r="B18" s="9" t="s">
        <v>13</v>
      </c>
      <c r="C18" s="6"/>
      <c r="D18" s="6"/>
      <c r="E18" s="32">
        <v>37500</v>
      </c>
      <c r="F18" s="4"/>
      <c r="G18" s="35"/>
      <c r="H18" s="11" t="str">
        <f t="shared" si="11"/>
        <v>0</v>
      </c>
      <c r="I18" s="12">
        <f t="shared" si="12"/>
        <v>0</v>
      </c>
      <c r="J18" s="12">
        <f t="shared" si="13"/>
        <v>0</v>
      </c>
      <c r="K18" s="12">
        <f t="shared" si="14"/>
        <v>0</v>
      </c>
      <c r="L18" s="12">
        <f t="shared" si="15"/>
        <v>0</v>
      </c>
    </row>
    <row r="19" spans="1:12" ht="15">
      <c r="A19" s="7">
        <f t="shared" si="5"/>
        <v>15</v>
      </c>
      <c r="B19" s="10" t="s">
        <v>14</v>
      </c>
      <c r="C19" s="6"/>
      <c r="D19" s="6"/>
      <c r="E19" s="32">
        <v>30000</v>
      </c>
      <c r="F19" s="4"/>
      <c r="G19" s="35"/>
      <c r="H19" s="11" t="str">
        <f t="shared" si="11"/>
        <v>0</v>
      </c>
      <c r="I19" s="12">
        <f t="shared" si="12"/>
        <v>0</v>
      </c>
      <c r="J19" s="12">
        <f t="shared" si="13"/>
        <v>0</v>
      </c>
      <c r="K19" s="12">
        <f t="shared" si="14"/>
        <v>0</v>
      </c>
      <c r="L19" s="12">
        <f t="shared" si="15"/>
        <v>0</v>
      </c>
    </row>
    <row r="20" spans="1:12" ht="15">
      <c r="A20" s="7">
        <f t="shared" si="5"/>
        <v>16</v>
      </c>
      <c r="B20" s="10" t="s">
        <v>15</v>
      </c>
      <c r="C20" s="6"/>
      <c r="D20" s="6"/>
      <c r="E20" s="32">
        <v>32000</v>
      </c>
      <c r="F20" s="4"/>
      <c r="G20" s="35"/>
      <c r="H20" s="11" t="str">
        <f t="shared" si="11"/>
        <v>0</v>
      </c>
      <c r="I20" s="12">
        <f t="shared" si="12"/>
        <v>0</v>
      </c>
      <c r="J20" s="12">
        <f t="shared" si="13"/>
        <v>0</v>
      </c>
      <c r="K20" s="12">
        <f t="shared" si="14"/>
        <v>0</v>
      </c>
      <c r="L20" s="12">
        <f t="shared" si="15"/>
        <v>0</v>
      </c>
    </row>
    <row r="21" spans="1:12" ht="15">
      <c r="A21" s="7">
        <f t="shared" si="5"/>
        <v>17</v>
      </c>
      <c r="B21" s="10" t="s">
        <v>16</v>
      </c>
      <c r="C21" s="6"/>
      <c r="D21" s="6"/>
      <c r="E21" s="32">
        <v>14700</v>
      </c>
      <c r="F21" s="4"/>
      <c r="G21" s="35"/>
      <c r="H21" s="11" t="str">
        <f t="shared" si="11"/>
        <v>0</v>
      </c>
      <c r="I21" s="12">
        <f t="shared" si="12"/>
        <v>0</v>
      </c>
      <c r="J21" s="12">
        <f t="shared" si="13"/>
        <v>0</v>
      </c>
      <c r="K21" s="12">
        <f t="shared" si="14"/>
        <v>0</v>
      </c>
      <c r="L21" s="12">
        <f t="shared" si="15"/>
        <v>0</v>
      </c>
    </row>
    <row r="22" spans="1:12" ht="15">
      <c r="A22" s="7">
        <f t="shared" si="5"/>
        <v>18</v>
      </c>
      <c r="B22" s="10" t="s">
        <v>44</v>
      </c>
      <c r="C22" s="6"/>
      <c r="D22" s="6"/>
      <c r="E22" s="32">
        <v>13000</v>
      </c>
      <c r="F22" s="4"/>
      <c r="G22" s="35"/>
      <c r="H22" s="11" t="str">
        <f t="shared" si="11"/>
        <v>0</v>
      </c>
      <c r="I22" s="12">
        <f t="shared" si="12"/>
        <v>0</v>
      </c>
      <c r="J22" s="12">
        <f t="shared" si="13"/>
        <v>0</v>
      </c>
      <c r="K22" s="12">
        <f t="shared" si="14"/>
        <v>0</v>
      </c>
      <c r="L22" s="12">
        <f t="shared" si="15"/>
        <v>0</v>
      </c>
    </row>
    <row r="23" spans="1:12" ht="15">
      <c r="A23" s="7">
        <f t="shared" si="5"/>
        <v>19</v>
      </c>
      <c r="B23" s="10" t="s">
        <v>45</v>
      </c>
      <c r="C23" s="6"/>
      <c r="D23" s="6"/>
      <c r="E23" s="32">
        <v>12000</v>
      </c>
      <c r="F23" s="4"/>
      <c r="G23" s="35"/>
      <c r="H23" s="11" t="str">
        <f t="shared" si="11"/>
        <v>0</v>
      </c>
      <c r="I23" s="12">
        <f t="shared" si="12"/>
        <v>0</v>
      </c>
      <c r="J23" s="12">
        <f t="shared" si="13"/>
        <v>0</v>
      </c>
      <c r="K23" s="12">
        <f t="shared" si="14"/>
        <v>0</v>
      </c>
      <c r="L23" s="12">
        <f t="shared" si="15"/>
        <v>0</v>
      </c>
    </row>
    <row r="24" spans="1:12" ht="15">
      <c r="A24" s="7">
        <f t="shared" si="5"/>
        <v>20</v>
      </c>
      <c r="B24" s="29" t="s">
        <v>54</v>
      </c>
      <c r="C24" s="6"/>
      <c r="D24" s="6"/>
      <c r="E24" s="34">
        <v>25000</v>
      </c>
      <c r="F24" s="4"/>
      <c r="G24" s="35"/>
      <c r="H24" s="30" t="str">
        <f t="shared" ref="H24" si="16">IF(F24&gt;0,ROUNDUP(G24*100/F24,4),"0")</f>
        <v>0</v>
      </c>
      <c r="I24" s="31">
        <f t="shared" ref="I24" si="17">E24*H24/100</f>
        <v>0</v>
      </c>
      <c r="J24" s="31">
        <f t="shared" ref="J24" si="18">I24*23%</f>
        <v>0</v>
      </c>
      <c r="K24" s="31">
        <f t="shared" ref="K24" si="19">I24*1.23</f>
        <v>0</v>
      </c>
      <c r="L24" s="31">
        <f t="shared" ref="L24" si="20">IF(F24&gt;0,E24/F24,0)</f>
        <v>0</v>
      </c>
    </row>
    <row r="25" spans="1:12" ht="15">
      <c r="A25" s="7">
        <f t="shared" si="5"/>
        <v>21</v>
      </c>
      <c r="B25" s="10" t="s">
        <v>55</v>
      </c>
      <c r="C25" s="6"/>
      <c r="D25" s="6"/>
      <c r="E25" s="32">
        <v>39000</v>
      </c>
      <c r="F25" s="4"/>
      <c r="G25" s="35"/>
      <c r="H25" s="11" t="str">
        <f t="shared" si="11"/>
        <v>0</v>
      </c>
      <c r="I25" s="12">
        <f t="shared" si="12"/>
        <v>0</v>
      </c>
      <c r="J25" s="12">
        <f t="shared" si="13"/>
        <v>0</v>
      </c>
      <c r="K25" s="12">
        <f t="shared" si="14"/>
        <v>0</v>
      </c>
      <c r="L25" s="12">
        <f t="shared" si="15"/>
        <v>0</v>
      </c>
    </row>
    <row r="26" spans="1:12" ht="15">
      <c r="A26" s="7">
        <f t="shared" si="5"/>
        <v>22</v>
      </c>
      <c r="B26" s="29" t="s">
        <v>56</v>
      </c>
      <c r="C26" s="6"/>
      <c r="D26" s="6"/>
      <c r="E26" s="34">
        <v>144000</v>
      </c>
      <c r="F26" s="4"/>
      <c r="G26" s="35"/>
      <c r="H26" s="30" t="str">
        <f t="shared" si="11"/>
        <v>0</v>
      </c>
      <c r="I26" s="31">
        <f t="shared" si="12"/>
        <v>0</v>
      </c>
      <c r="J26" s="31">
        <f t="shared" si="13"/>
        <v>0</v>
      </c>
      <c r="K26" s="31">
        <f t="shared" si="14"/>
        <v>0</v>
      </c>
      <c r="L26" s="31">
        <f t="shared" si="15"/>
        <v>0</v>
      </c>
    </row>
    <row r="27" spans="1:12" ht="15">
      <c r="A27" s="7">
        <f t="shared" si="5"/>
        <v>23</v>
      </c>
      <c r="B27" s="10" t="s">
        <v>17</v>
      </c>
      <c r="C27" s="6"/>
      <c r="D27" s="6"/>
      <c r="E27" s="32">
        <v>18000</v>
      </c>
      <c r="F27" s="4"/>
      <c r="G27" s="35"/>
      <c r="H27" s="11" t="str">
        <f t="shared" si="11"/>
        <v>0</v>
      </c>
      <c r="I27" s="12">
        <f t="shared" si="12"/>
        <v>0</v>
      </c>
      <c r="J27" s="12">
        <f t="shared" si="13"/>
        <v>0</v>
      </c>
      <c r="K27" s="12">
        <f t="shared" si="14"/>
        <v>0</v>
      </c>
      <c r="L27" s="12">
        <f t="shared" si="15"/>
        <v>0</v>
      </c>
    </row>
    <row r="28" spans="1:12">
      <c r="H28" s="8" t="s">
        <v>18</v>
      </c>
      <c r="I28" s="12">
        <f>SUM(I5:I27)</f>
        <v>0</v>
      </c>
      <c r="J28" s="12">
        <f>I28*23%</f>
        <v>0</v>
      </c>
      <c r="K28" s="12">
        <f>I28+J28</f>
        <v>0</v>
      </c>
    </row>
    <row r="29" spans="1:12">
      <c r="H29" s="8"/>
    </row>
    <row r="30" spans="1:12" ht="15">
      <c r="B30" s="24" t="s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16" customFormat="1" ht="17.25" customHeight="1">
      <c r="B31" s="47" t="s">
        <v>35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s="16" customFormat="1" ht="1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6" customFormat="1" ht="16.5" customHeight="1">
      <c r="B33" s="25" t="s">
        <v>30</v>
      </c>
    </row>
    <row r="34" spans="1:12" s="16" customFormat="1" ht="15.75" customHeight="1">
      <c r="A34" s="18">
        <v>1</v>
      </c>
      <c r="B34" s="45" t="s">
        <v>27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s="16" customFormat="1" ht="27.75" customHeight="1">
      <c r="A35" s="18">
        <v>2</v>
      </c>
      <c r="B35" s="45" t="s">
        <v>28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s="16" customFormat="1" ht="15.75" customHeight="1">
      <c r="A36" s="18">
        <v>3</v>
      </c>
      <c r="B36" s="48" t="s">
        <v>36</v>
      </c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s="16" customFormat="1" ht="12.75">
      <c r="A37" s="18">
        <v>4</v>
      </c>
      <c r="B37" s="44" t="s">
        <v>37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s="16" customFormat="1" ht="12.75" customHeight="1">
      <c r="A38" s="19">
        <v>5</v>
      </c>
      <c r="B38" s="45" t="s">
        <v>34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s="16" customFormat="1" ht="12.75">
      <c r="A39" s="39">
        <v>6</v>
      </c>
      <c r="B39" s="20" t="s">
        <v>26</v>
      </c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>
      <c r="A40" s="40"/>
      <c r="B40" s="27" t="s">
        <v>21</v>
      </c>
      <c r="C40" s="22"/>
      <c r="D40" s="22"/>
      <c r="E40" s="22"/>
      <c r="F40" s="22"/>
      <c r="G40" s="22"/>
      <c r="H40" s="22"/>
      <c r="I40" s="22"/>
      <c r="J40" s="22"/>
      <c r="K40" s="22"/>
      <c r="L40" s="23"/>
    </row>
    <row r="41" spans="1:12">
      <c r="A41" s="40"/>
      <c r="B41" s="27" t="s">
        <v>22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</row>
    <row r="42" spans="1:12">
      <c r="A42" s="40"/>
      <c r="B42" s="27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</row>
    <row r="43" spans="1:12">
      <c r="A43" s="40"/>
      <c r="B43" s="28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</row>
    <row r="44" spans="1:12">
      <c r="A44" s="40"/>
      <c r="B44" s="27" t="s">
        <v>24</v>
      </c>
      <c r="C44" s="22"/>
      <c r="D44" s="22"/>
      <c r="E44" s="22"/>
      <c r="F44" s="22"/>
      <c r="G44" s="22"/>
      <c r="H44" s="22"/>
      <c r="I44" s="22"/>
      <c r="J44" s="22"/>
      <c r="K44" s="22"/>
      <c r="L44" s="23"/>
    </row>
    <row r="45" spans="1:12">
      <c r="A45" s="40"/>
      <c r="B45" s="27" t="s">
        <v>25</v>
      </c>
      <c r="C45" s="22"/>
      <c r="D45" s="22"/>
      <c r="E45" s="22"/>
      <c r="F45" s="26"/>
      <c r="G45" s="22"/>
      <c r="H45" s="22"/>
      <c r="I45" s="22"/>
      <c r="J45" s="22"/>
      <c r="K45" s="22"/>
      <c r="L45" s="23"/>
    </row>
    <row r="46" spans="1:12" ht="27.75" customHeight="1">
      <c r="A46" s="41"/>
      <c r="B46" s="42" t="s">
        <v>38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>
      <c r="F47" s="14"/>
    </row>
    <row r="48" spans="1:12">
      <c r="B48" s="1" t="s">
        <v>20</v>
      </c>
      <c r="F48" s="15"/>
    </row>
    <row r="49" spans="2:12" ht="109.5" customHeight="1">
      <c r="B49" s="36" t="s">
        <v>40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2:12" ht="51.75" customHeight="1">
      <c r="F50" s="14"/>
      <c r="H50" s="1" t="s">
        <v>31</v>
      </c>
    </row>
    <row r="51" spans="2:12">
      <c r="H51" s="1" t="s">
        <v>32</v>
      </c>
    </row>
  </sheetData>
  <mergeCells count="10">
    <mergeCell ref="A1:L1"/>
    <mergeCell ref="B31:L31"/>
    <mergeCell ref="B35:L35"/>
    <mergeCell ref="B34:L34"/>
    <mergeCell ref="B36:L36"/>
    <mergeCell ref="B49:L49"/>
    <mergeCell ref="A39:A46"/>
    <mergeCell ref="B46:L46"/>
    <mergeCell ref="B37:L37"/>
    <mergeCell ref="B38:L38"/>
  </mergeCells>
  <pageMargins left="0.51181102362204722" right="0.51181102362204722" top="0.74803149606299213" bottom="0.74803149606299213" header="0.31496062992125984" footer="0.31496062992125984"/>
  <pageSetup paperSize="9" scale="59" orientation="portrait" r:id="rId1"/>
  <ignoredErrors>
    <ignoredError sqref="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2015-07-24T08:35:22Z</cp:lastPrinted>
  <dcterms:created xsi:type="dcterms:W3CDTF">2013-07-25T06:29:04Z</dcterms:created>
  <dcterms:modified xsi:type="dcterms:W3CDTF">2015-08-19T15:24:33Z</dcterms:modified>
</cp:coreProperties>
</file>